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75" windowWidth="11580" windowHeight="34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<sst xmlns="http://schemas.openxmlformats.org/spreadsheetml/2006/main" count="167" uniqueCount="120">
  <si>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</si>
  <si>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</si>
  <si>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</si>
  <si>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</si>
  <si>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</si>
  <si>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</si>
  <si>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</si>
  <si>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</si>
  <si>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</si>
  <si>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</si>
  <si>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</si>
  <si>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</si>
  <si>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</si>
  <si>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</si>
  <si>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</si>
  <si>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</si>
  <si>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</si>
  <si>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</si>
  <si>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</si>
  <si>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</si>
  <si>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</si>
  <si>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</si>
  <si>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</si>
  <si>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</si>
  <si>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</si>
  <si>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</si>
  <si>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</si>
  <si>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</si>
  <si>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</si>
  <si>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</si>
  <si>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</si>
  <si>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</si>
  <si>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</si>
  <si>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</si>
  <si>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</si>
  <si>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</si>
  <si>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</si>
  <si>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</si>
  <si>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</si>
  <si>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</si>
  <si>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</si>
  <si>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</si>
  <si>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</si>
  <si>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</si>
  <si>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</si>
  <si>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</si>
  <si>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</si>
  <si>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</si>
  <si>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</si>
  <si>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</si>
  <si>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</si>
  <si>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</si>
  <si>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</si>
  <si>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</si>
  <si>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</si>
  <si>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</si>
  <si>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</si>
  <si>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</si>
  <si>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</si>
  <si>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</si>
  <si>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</si>
  <si>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</si>
  <si>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</si>
  <si>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</si>
  <si>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</si>
  <si>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</si>
  <si>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</si>
  <si>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</si>
  <si>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</si>
  <si>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</si>
  <si>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</si>
  <si>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</si>
  <si>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</si>
  <si>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</si>
  <si>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</si>
  <si>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</si>
  <si>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</si>
  <si>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</si>
  <si>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</si>
  <si>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</si>
  <si>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</si>
  <si>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</si>
  <si>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</si>
  <si>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</si>
  <si>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</si>
  <si>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</si>
  <si>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</si>
  <si>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</si>
  <si>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</si>
  <si>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</si>
  <si>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</si>
  <si>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</si>
  <si>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</si>
  <si>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</si>
  <si>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</si>
  <si>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</si>
  <si>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</si>
  <si>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</si>
  <si>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</si>
  <si>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</si>
  <si>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</si>
  <si>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</si>
  <si>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</si>
  <si>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</si>
  <si>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</si>
  <si>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</si>
  <si>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</si>
  <si>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</si>
  <si>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</si>
  <si>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</si>
  <si>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</si>
  <si>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</si>
  <si>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</si>
  <si>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</si>
  <si>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</si>
  <si>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</si>
  <si>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</si>
  <si>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</si>
  <si>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</si>
  <si>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Аналіз використання коштів міського бюджету за 2015 рік станом на 25.08.2015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</si>
</sst>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29092.199999999993</c:v>
                </c:pt>
                <c:pt idx="1">
                  <c:v>24845.500000000004</c:v>
                </c:pt>
                <c:pt idx="2">
                  <c:v>1055.3999999999999</c:v>
                </c:pt>
                <c:pt idx="3">
                  <c:v>3191.29999999999</c:v>
                </c:pt>
              </c:numCache>
            </c:numRef>
          </c:val>
          <c:shape val="box"/>
        </c:ser>
        <c:shape val="box"/>
        <c:axId val="31729900"/>
        <c:axId val="17133645"/>
      </c:bar3D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212638.89999999997</c:v>
                </c:pt>
                <c:pt idx="1">
                  <c:v>108558.00000000001</c:v>
                </c:pt>
                <c:pt idx="2">
                  <c:v>162222.59999999998</c:v>
                </c:pt>
                <c:pt idx="3">
                  <c:v>9.700000000000001</c:v>
                </c:pt>
                <c:pt idx="4">
                  <c:v>10772.699999999997</c:v>
                </c:pt>
                <c:pt idx="5">
                  <c:v>37149.80000000001</c:v>
                </c:pt>
                <c:pt idx="6">
                  <c:v>195.49999999999997</c:v>
                </c:pt>
                <c:pt idx="7">
                  <c:v>2288.599999999984</c:v>
                </c:pt>
              </c:numCache>
            </c:numRef>
          </c:val>
          <c:shape val="box"/>
        </c:ser>
        <c:shape val="box"/>
        <c:axId val="19985078"/>
        <c:axId val="45647975"/>
      </c:bar3D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138832.69999999995</c:v>
                </c:pt>
                <c:pt idx="1">
                  <c:v>124116.00000000001</c:v>
                </c:pt>
                <c:pt idx="2">
                  <c:v>109682.89999999995</c:v>
                </c:pt>
                <c:pt idx="3">
                  <c:v>5621.599999999999</c:v>
                </c:pt>
                <c:pt idx="4">
                  <c:v>1994.6</c:v>
                </c:pt>
                <c:pt idx="5">
                  <c:v>13668.4</c:v>
                </c:pt>
                <c:pt idx="6">
                  <c:v>880.0999999999999</c:v>
                </c:pt>
                <c:pt idx="7">
                  <c:v>6985.100000000006</c:v>
                </c:pt>
              </c:numCache>
            </c:numRef>
          </c:val>
          <c:shape val="box"/>
        </c:ser>
        <c:shape val="box"/>
        <c:axId val="8178592"/>
        <c:axId val="6498465"/>
      </c:bar3D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28136.299999999996</c:v>
                </c:pt>
                <c:pt idx="1">
                  <c:v>20454.7</c:v>
                </c:pt>
                <c:pt idx="2">
                  <c:v>1261.3</c:v>
                </c:pt>
                <c:pt idx="3">
                  <c:v>352.6</c:v>
                </c:pt>
                <c:pt idx="4">
                  <c:v>17</c:v>
                </c:pt>
                <c:pt idx="5">
                  <c:v>6050.699999999994</c:v>
                </c:pt>
              </c:numCache>
            </c:numRef>
          </c:val>
          <c:shape val="box"/>
        </c:ser>
        <c:shape val="box"/>
        <c:axId val="58486186"/>
        <c:axId val="56613627"/>
      </c:bar3D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8836.400000000003</c:v>
                </c:pt>
                <c:pt idx="1">
                  <c:v>5786.8</c:v>
                </c:pt>
                <c:pt idx="3">
                  <c:v>123.40000000000002</c:v>
                </c:pt>
                <c:pt idx="4">
                  <c:v>414.8000000000001</c:v>
                </c:pt>
                <c:pt idx="5">
                  <c:v>2511.400000000003</c:v>
                </c:pt>
              </c:numCache>
            </c:numRef>
          </c:val>
          <c:shape val="box"/>
        </c:ser>
        <c:shape val="box"/>
        <c:axId val="39760596"/>
        <c:axId val="22301045"/>
      </c:bar3D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01045"/>
        <c:crosses val="autoZero"/>
        <c:auto val="1"/>
        <c:lblOffset val="100"/>
        <c:tickLblSkip val="2"/>
        <c:noMultiLvlLbl val="0"/>
      </c:catAx>
      <c:valAx>
        <c:axId val="2230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2530.5999999999995</c:v>
                </c:pt>
                <c:pt idx="1">
                  <c:v>972.7999999999998</c:v>
                </c:pt>
                <c:pt idx="2">
                  <c:v>235.3</c:v>
                </c:pt>
                <c:pt idx="3">
                  <c:v>241.90000000000003</c:v>
                </c:pt>
                <c:pt idx="4">
                  <c:v>973.3</c:v>
                </c:pt>
                <c:pt idx="5">
                  <c:v>107.29999999999967</c:v>
                </c:pt>
              </c:numCache>
            </c:numRef>
          </c:val>
          <c:shape val="box"/>
        </c:ser>
        <c:shape val="box"/>
        <c:axId val="66491678"/>
        <c:axId val="61554191"/>
      </c:bar3D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34808.90000000001</c:v>
                </c:pt>
              </c:numCache>
            </c:numRef>
          </c:val>
          <c:shape val="box"/>
        </c:ser>
        <c:shape val="box"/>
        <c:axId val="17116808"/>
        <c:axId val="19833545"/>
      </c:bar3D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212638.89999999997</c:v>
                </c:pt>
                <c:pt idx="1">
                  <c:v>138832.69999999995</c:v>
                </c:pt>
                <c:pt idx="2">
                  <c:v>28136.299999999996</c:v>
                </c:pt>
                <c:pt idx="3">
                  <c:v>8836.400000000003</c:v>
                </c:pt>
                <c:pt idx="4">
                  <c:v>2530.5999999999995</c:v>
                </c:pt>
                <c:pt idx="5">
                  <c:v>29092.199999999993</c:v>
                </c:pt>
                <c:pt idx="6">
                  <c:v>34808.90000000001</c:v>
                </c:pt>
              </c:numCache>
            </c:numRef>
          </c:val>
          <c:shape val="box"/>
        </c:ser>
        <c:shape val="box"/>
        <c:axId val="44284178"/>
        <c:axId val="63013283"/>
      </c:bar3D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14325.800000000003</c:v>
                </c:pt>
                <c:pt idx="4">
                  <c:v>13124.6</c:v>
                </c:pt>
                <c:pt idx="5">
                  <c:v>255909.5000000001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328221.39999999997</c:v>
                </c:pt>
                <c:pt idx="1">
                  <c:v>57202.900000000016</c:v>
                </c:pt>
                <c:pt idx="2">
                  <c:v>13159.699999999997</c:v>
                </c:pt>
                <c:pt idx="3">
                  <c:v>5616.1</c:v>
                </c:pt>
                <c:pt idx="4">
                  <c:v>5631.999999999999</c:v>
                </c:pt>
                <c:pt idx="5">
                  <c:v>165449.19999999992</c:v>
                </c:pt>
              </c:numCache>
            </c:numRef>
          </c:val>
          <c:shape val="box"/>
        </c:ser>
        <c:shape val="box"/>
        <c:axId val="30248636"/>
        <c:axId val="3802269"/>
      </c:bar3D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" sqref="E3:E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110</v>
      </c>
      <c r="C3" s="138" t="s">
        <v>102</v>
      </c>
      <c r="D3" s="138" t="s">
        <v>28</v>
      </c>
      <c r="E3" s="138" t="s">
        <v>27</v>
      </c>
      <c r="F3" s="138" t="s">
        <v>111</v>
      </c>
      <c r="G3" s="138" t="s">
        <v>103</v>
      </c>
      <c r="H3" s="138" t="s">
        <v>112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</f>
        <v>212638.89999999997</v>
      </c>
      <c r="E6" s="3">
        <f>D6/D145*100</f>
        <v>36.96259551631523</v>
      </c>
      <c r="F6" s="3">
        <f>D6/B6*100</f>
        <v>90.39009410582463</v>
      </c>
      <c r="G6" s="3">
        <f aca="true" t="shared" si="0" ref="G6:G43">D6/C6*100</f>
        <v>58.614831525592294</v>
      </c>
      <c r="H6" s="3">
        <f>B6-D6</f>
        <v>22606.900000000023</v>
      </c>
      <c r="I6" s="3">
        <f aca="true" t="shared" si="1" ref="I6:I43">C6-D6</f>
        <v>150134.3</v>
      </c>
    </row>
    <row r="7" spans="1:9" s="44" customFormat="1" ht="18.75">
      <c r="A7" s="118" t="s">
        <v>105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</f>
        <v>108558.00000000001</v>
      </c>
      <c r="E7" s="107">
        <f>D7/D6*100</f>
        <v>51.052747169026944</v>
      </c>
      <c r="F7" s="107">
        <f>D7/B7*100</f>
        <v>91.21210313475963</v>
      </c>
      <c r="G7" s="107">
        <f>D7/C7*100</f>
        <v>62.41246800554686</v>
      </c>
      <c r="H7" s="107">
        <f>B7-D7</f>
        <v>10459.099999999991</v>
      </c>
      <c r="I7" s="107">
        <f t="shared" si="1"/>
        <v>65378.39999999998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</f>
        <v>162222.59999999998</v>
      </c>
      <c r="E8" s="1">
        <f>D8/D6*100</f>
        <v>76.29018020691416</v>
      </c>
      <c r="F8" s="1">
        <f>D8/B8*100</f>
        <v>92.82848235703428</v>
      </c>
      <c r="G8" s="1">
        <f t="shared" si="0"/>
        <v>58.943117641993325</v>
      </c>
      <c r="H8" s="1">
        <f>B8-D8</f>
        <v>12532.600000000035</v>
      </c>
      <c r="I8" s="1">
        <f t="shared" si="1"/>
        <v>112996.30000000005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0.3+0.2+0.7+0.8+2+0.3+3.5+1.2+0.3+0.4</f>
        <v>9.700000000000001</v>
      </c>
      <c r="E9" s="12">
        <f>D9/D6*100</f>
        <v>0.004561724124795606</v>
      </c>
      <c r="F9" s="136">
        <f>D9/B9*100</f>
        <v>38.4920634920635</v>
      </c>
      <c r="G9" s="1">
        <f t="shared" si="0"/>
        <v>21.460176991150444</v>
      </c>
      <c r="H9" s="1">
        <f aca="true" t="shared" si="2" ref="H9:H43">B9-D9</f>
        <v>15.499999999999998</v>
      </c>
      <c r="I9" s="1">
        <f t="shared" si="1"/>
        <v>35.5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</f>
        <v>10772.699999999997</v>
      </c>
      <c r="E10" s="1">
        <f>D10/D6*100</f>
        <v>5.066194379297484</v>
      </c>
      <c r="F10" s="1">
        <f aca="true" t="shared" si="3" ref="F10:F41">D10/B10*100</f>
        <v>83.37422315782955</v>
      </c>
      <c r="G10" s="1">
        <f t="shared" si="0"/>
        <v>48.724083655968435</v>
      </c>
      <c r="H10" s="1">
        <f t="shared" si="2"/>
        <v>2148.2000000000025</v>
      </c>
      <c r="I10" s="1">
        <f t="shared" si="1"/>
        <v>11336.900000000001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</f>
        <v>37149.80000000001</v>
      </c>
      <c r="E11" s="1">
        <f>D11/D6*100</f>
        <v>17.470839060962042</v>
      </c>
      <c r="F11" s="1">
        <f t="shared" si="3"/>
        <v>84.22253004482072</v>
      </c>
      <c r="G11" s="1">
        <f t="shared" si="0"/>
        <v>60.498746863086474</v>
      </c>
      <c r="H11" s="1">
        <f t="shared" si="2"/>
        <v>6959.299999999988</v>
      </c>
      <c r="I11" s="1">
        <f t="shared" si="1"/>
        <v>24256.099999999984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0.09193990375232378</v>
      </c>
      <c r="F12" s="1">
        <f t="shared" si="3"/>
        <v>79.0218270008084</v>
      </c>
      <c r="G12" s="1">
        <f t="shared" si="0"/>
        <v>66.02499155690646</v>
      </c>
      <c r="H12" s="1">
        <f t="shared" si="2"/>
        <v>51.900000000000034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2288.599999999984</v>
      </c>
      <c r="E13" s="1">
        <f>D13/D6*100</f>
        <v>1.0762847249491905</v>
      </c>
      <c r="F13" s="1">
        <f t="shared" si="3"/>
        <v>71.78795483061477</v>
      </c>
      <c r="G13" s="1">
        <f t="shared" si="0"/>
        <v>61.89587559161652</v>
      </c>
      <c r="H13" s="1">
        <f t="shared" si="2"/>
        <v>899.3999999999955</v>
      </c>
      <c r="I13" s="1">
        <f t="shared" si="1"/>
        <v>1408.8999999999564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</f>
        <v>138832.69999999995</v>
      </c>
      <c r="E18" s="3">
        <f>D18/D145*100</f>
        <v>24.133011102568425</v>
      </c>
      <c r="F18" s="3">
        <f>D18/B18*100</f>
        <v>90.20686814186429</v>
      </c>
      <c r="G18" s="3">
        <f t="shared" si="0"/>
        <v>56.75610597646564</v>
      </c>
      <c r="H18" s="3">
        <f>B18-D18</f>
        <v>15072.100000000035</v>
      </c>
      <c r="I18" s="3">
        <f t="shared" si="1"/>
        <v>105780.10000000006</v>
      </c>
    </row>
    <row r="19" spans="1:9" s="44" customFormat="1" ht="18.75">
      <c r="A19" s="118" t="s">
        <v>106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</f>
        <v>124116.00000000001</v>
      </c>
      <c r="E19" s="107">
        <f>D19/D18*100</f>
        <v>89.39968753759024</v>
      </c>
      <c r="F19" s="107">
        <f t="shared" si="3"/>
        <v>92.80547459282269</v>
      </c>
      <c r="G19" s="107">
        <f t="shared" si="0"/>
        <v>66.54328347966322</v>
      </c>
      <c r="H19" s="107">
        <f t="shared" si="2"/>
        <v>9621.799999999974</v>
      </c>
      <c r="I19" s="107">
        <f t="shared" si="1"/>
        <v>62403.2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</f>
        <v>109682.89999999995</v>
      </c>
      <c r="E20" s="1">
        <f>D20/D18*100</f>
        <v>79.00364971652931</v>
      </c>
      <c r="F20" s="1">
        <f t="shared" si="3"/>
        <v>91.06418909101774</v>
      </c>
      <c r="G20" s="1">
        <f t="shared" si="0"/>
        <v>57.46317880121605</v>
      </c>
      <c r="H20" s="1">
        <f t="shared" si="2"/>
        <v>10762.800000000047</v>
      </c>
      <c r="I20" s="1">
        <f t="shared" si="1"/>
        <v>81192.20000000006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</f>
        <v>5621.599999999999</v>
      </c>
      <c r="E21" s="1">
        <f>D21/D18*100</f>
        <v>4.049190140363186</v>
      </c>
      <c r="F21" s="1">
        <f t="shared" si="3"/>
        <v>69.59406761825765</v>
      </c>
      <c r="G21" s="1">
        <f t="shared" si="0"/>
        <v>43.25206004323975</v>
      </c>
      <c r="H21" s="1">
        <f t="shared" si="2"/>
        <v>2456.1000000000013</v>
      </c>
      <c r="I21" s="1">
        <f t="shared" si="1"/>
        <v>7375.7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173.9+19+7.6+19.5+89.8+0.1+92.4+48.6+202.1+56.1+96.9+242.1+36.1+19.2+171.7+0.1+22.2+39+81.6+82+84.2+0.1+30.3-30.3+115.9+98.3+38+4.5+18.6+10.9+19.7+48.1+4+8.7+43.6</f>
        <v>1994.6</v>
      </c>
      <c r="E22" s="1">
        <f>D22/D18*100</f>
        <v>1.436693228612568</v>
      </c>
      <c r="F22" s="1">
        <f t="shared" si="3"/>
        <v>93.44139417221025</v>
      </c>
      <c r="G22" s="1">
        <f t="shared" si="0"/>
        <v>61.310054406295144</v>
      </c>
      <c r="H22" s="1">
        <f t="shared" si="2"/>
        <v>140</v>
      </c>
      <c r="I22" s="1">
        <f t="shared" si="1"/>
        <v>1258.7000000000003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</f>
        <v>13668.4</v>
      </c>
      <c r="E23" s="1">
        <f>D23/D18*100</f>
        <v>9.84523098664796</v>
      </c>
      <c r="F23" s="1">
        <f t="shared" si="3"/>
        <v>95.26079562878091</v>
      </c>
      <c r="G23" s="1">
        <f t="shared" si="0"/>
        <v>53.344261015493885</v>
      </c>
      <c r="H23" s="1">
        <f t="shared" si="2"/>
        <v>680</v>
      </c>
      <c r="I23" s="1">
        <f t="shared" si="1"/>
        <v>11954.6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0.6339284620986267</v>
      </c>
      <c r="F24" s="1">
        <f t="shared" si="3"/>
        <v>97.45321669804007</v>
      </c>
      <c r="G24" s="1">
        <f t="shared" si="0"/>
        <v>57.594398272364366</v>
      </c>
      <c r="H24" s="1">
        <f t="shared" si="2"/>
        <v>23.000000000000114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6985.100000000006</v>
      </c>
      <c r="E25" s="1">
        <f>D25/D18*100</f>
        <v>5.031307465748349</v>
      </c>
      <c r="F25" s="1">
        <f t="shared" si="3"/>
        <v>87.3650769827275</v>
      </c>
      <c r="G25" s="1">
        <f t="shared" si="0"/>
        <v>67.58030185758516</v>
      </c>
      <c r="H25" s="1">
        <f t="shared" si="2"/>
        <v>1010.1999999999862</v>
      </c>
      <c r="I25" s="1">
        <f t="shared" si="1"/>
        <v>3350.8999999999996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</f>
        <v>28136.299999999996</v>
      </c>
      <c r="E33" s="3">
        <f>D33/D145*100</f>
        <v>4.890876863197187</v>
      </c>
      <c r="F33" s="3">
        <f>D33/B33*100</f>
        <v>93.53729849768784</v>
      </c>
      <c r="G33" s="3">
        <f t="shared" si="0"/>
        <v>62.809989307057116</v>
      </c>
      <c r="H33" s="3">
        <f t="shared" si="2"/>
        <v>1944.0000000000036</v>
      </c>
      <c r="I33" s="3">
        <f t="shared" si="1"/>
        <v>16659.6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</f>
        <v>20454.7</v>
      </c>
      <c r="E34" s="1">
        <f>D34/D33*100</f>
        <v>72.69861353482868</v>
      </c>
      <c r="F34" s="1">
        <f t="shared" si="3"/>
        <v>95.2599837000815</v>
      </c>
      <c r="G34" s="1">
        <f t="shared" si="0"/>
        <v>63.58117559292531</v>
      </c>
      <c r="H34" s="1">
        <f t="shared" si="2"/>
        <v>1017.7999999999993</v>
      </c>
      <c r="I34" s="1">
        <f t="shared" si="1"/>
        <v>11716.3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</f>
        <v>1261.3</v>
      </c>
      <c r="E36" s="1">
        <f>D36/D33*100</f>
        <v>4.482821124312721</v>
      </c>
      <c r="F36" s="1">
        <f t="shared" si="3"/>
        <v>77.01654759724002</v>
      </c>
      <c r="G36" s="1">
        <f t="shared" si="0"/>
        <v>47.169035153328345</v>
      </c>
      <c r="H36" s="1">
        <f t="shared" si="2"/>
        <v>376.4000000000001</v>
      </c>
      <c r="I36" s="1">
        <f t="shared" si="1"/>
        <v>1412.7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19+12.3+0.1+11.9+3.2+10.7+22.4+14.8+37.3+30.8+8.3+7.2+2+25.1+13.4+51+75.3+5+2.8</f>
        <v>352.6</v>
      </c>
      <c r="E37" s="19">
        <f>D37/D33*100</f>
        <v>1.2531853868490175</v>
      </c>
      <c r="F37" s="19">
        <f t="shared" si="3"/>
        <v>81.52601156069365</v>
      </c>
      <c r="G37" s="19">
        <f t="shared" si="0"/>
        <v>68.39961202715811</v>
      </c>
      <c r="H37" s="19">
        <f t="shared" si="2"/>
        <v>79.89999999999998</v>
      </c>
      <c r="I37" s="19">
        <f t="shared" si="1"/>
        <v>162.89999999999998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0.06042016896322545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6050.699999999994</v>
      </c>
      <c r="E39" s="1">
        <f>D39/D33*100</f>
        <v>21.504959785046346</v>
      </c>
      <c r="F39" s="1">
        <f t="shared" si="3"/>
        <v>93.07910039073309</v>
      </c>
      <c r="G39" s="1">
        <f t="shared" si="0"/>
        <v>64.45005432351249</v>
      </c>
      <c r="H39" s="1">
        <f>B39-D39</f>
        <v>449.9000000000051</v>
      </c>
      <c r="I39" s="1">
        <f t="shared" si="1"/>
        <v>3337.499999999999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17.7+12.2+11.2+51.1+0.8+30+0.1+18.9+27.3+43.7+9+5.4+5.6+7.8+24.4+6.4-0.1+26.1+70.2+6+6+27.3+26.1+5.1+3+1+25.2+2+11+3.6</f>
        <v>484.1</v>
      </c>
      <c r="E43" s="3">
        <f>D43/D145*100</f>
        <v>0.0841501366375024</v>
      </c>
      <c r="F43" s="3">
        <f>D43/B43*100</f>
        <v>86.6320687186829</v>
      </c>
      <c r="G43" s="3">
        <f t="shared" si="0"/>
        <v>59.1158871657101</v>
      </c>
      <c r="H43" s="3">
        <f t="shared" si="2"/>
        <v>74.69999999999993</v>
      </c>
      <c r="I43" s="3">
        <f t="shared" si="1"/>
        <v>334.79999999999995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</f>
        <v>4207.699999999999</v>
      </c>
      <c r="E45" s="3">
        <f>D45/D145*100</f>
        <v>0.7314160915712017</v>
      </c>
      <c r="F45" s="3">
        <f>D45/B45*100</f>
        <v>90.23396453003365</v>
      </c>
      <c r="G45" s="3">
        <f aca="true" t="shared" si="4" ref="G45:G75">D45/C45*100</f>
        <v>56.009317803660544</v>
      </c>
      <c r="H45" s="3">
        <f>B45-D45</f>
        <v>455.40000000000146</v>
      </c>
      <c r="I45" s="3">
        <f aca="true" t="shared" si="5" ref="I45:I76">C45-D45</f>
        <v>3304.800000000002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193+222.7+1.6+196.4+240.9+0.1+199.7+265.9+214+253.1+238.6+255.9+243.9+273.5+83.6+206+267.9+52.2+106.2+102.2</f>
        <v>3617.3999999999996</v>
      </c>
      <c r="E46" s="1">
        <f>D46/D45*100</f>
        <v>85.97095800556124</v>
      </c>
      <c r="F46" s="1">
        <f aca="true" t="shared" si="6" ref="F46:F73">D46/B46*100</f>
        <v>89.9202068159785</v>
      </c>
      <c r="G46" s="1">
        <f t="shared" si="4"/>
        <v>55.47734069473199</v>
      </c>
      <c r="H46" s="1">
        <f aca="true" t="shared" si="7" ref="H46:H73">B46-D46</f>
        <v>405.50000000000045</v>
      </c>
      <c r="I46" s="1">
        <f t="shared" si="5"/>
        <v>2903.1000000000004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0.016636167027116955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0.8009126125912021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4.7+90.3+4.8+67.1+3.1+1.1+45.6+36.3+2.7+2+0.1+34.4+3.4+0.5+2.5+1.1+0.5+0.5+1.4+1.1+0.5+1.9</f>
        <v>305.5999999999999</v>
      </c>
      <c r="E49" s="1">
        <f>D49/D45*100</f>
        <v>7.262875204981343</v>
      </c>
      <c r="F49" s="1">
        <f t="shared" si="6"/>
        <v>96.07041810751332</v>
      </c>
      <c r="G49" s="1">
        <f t="shared" si="4"/>
        <v>56.771317109418526</v>
      </c>
      <c r="H49" s="1">
        <f t="shared" si="7"/>
        <v>12.500000000000114</v>
      </c>
      <c r="I49" s="1">
        <f t="shared" si="5"/>
        <v>232.70000000000005</v>
      </c>
    </row>
    <row r="50" spans="1:9" ht="18.75" thickBot="1">
      <c r="A50" s="29" t="s">
        <v>34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250.2999999999994</v>
      </c>
      <c r="E50" s="1">
        <f>D50/D45*100</f>
        <v>5.948618009839091</v>
      </c>
      <c r="F50" s="1">
        <f t="shared" si="6"/>
        <v>88.8533901313451</v>
      </c>
      <c r="G50" s="1">
        <f t="shared" si="4"/>
        <v>63.80321182768258</v>
      </c>
      <c r="H50" s="1">
        <f t="shared" si="7"/>
        <v>31.400000000000887</v>
      </c>
      <c r="I50" s="1">
        <f t="shared" si="5"/>
        <v>142.0000000000016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</f>
        <v>8836.400000000003</v>
      </c>
      <c r="E51" s="3">
        <f>D51/D145*100</f>
        <v>1.5360137727403975</v>
      </c>
      <c r="F51" s="3">
        <f>D51/B51*100</f>
        <v>92.2832704980523</v>
      </c>
      <c r="G51" s="3">
        <f t="shared" si="4"/>
        <v>59.51399552789679</v>
      </c>
      <c r="H51" s="3">
        <f>B51-D51</f>
        <v>738.8999999999978</v>
      </c>
      <c r="I51" s="3">
        <f t="shared" si="5"/>
        <v>6011.199999999997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65.48820786745732</v>
      </c>
      <c r="F52" s="1">
        <f t="shared" si="6"/>
        <v>99.11280101394169</v>
      </c>
      <c r="G52" s="1">
        <f t="shared" si="4"/>
        <v>61.76539652043975</v>
      </c>
      <c r="H52" s="1">
        <f t="shared" si="7"/>
        <v>51.80000000000018</v>
      </c>
      <c r="I52" s="1">
        <f t="shared" si="5"/>
        <v>3582.2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1.7+1.5+4.6+9.7+8-0.1+0.1+5.9+12.1+0.1+17.6+12.8+4+10.7+8.4+14.1+1.9+4.9+0.7+2.4+2.3</f>
        <v>123.40000000000002</v>
      </c>
      <c r="E54" s="1">
        <f>D54/D51*100</f>
        <v>1.3964963107147703</v>
      </c>
      <c r="F54" s="1">
        <f t="shared" si="6"/>
        <v>77.07682698313556</v>
      </c>
      <c r="G54" s="1">
        <f t="shared" si="4"/>
        <v>46.795601061812675</v>
      </c>
      <c r="H54" s="1">
        <f t="shared" si="7"/>
        <v>36.699999999999974</v>
      </c>
      <c r="I54" s="1">
        <f t="shared" si="5"/>
        <v>140.29999999999995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</f>
        <v>414.8000000000001</v>
      </c>
      <c r="E55" s="1">
        <f>D55/D51*100</f>
        <v>4.694219365352406</v>
      </c>
      <c r="F55" s="1">
        <f t="shared" si="6"/>
        <v>96.15206305053319</v>
      </c>
      <c r="G55" s="1">
        <f t="shared" si="4"/>
        <v>58.38142153413091</v>
      </c>
      <c r="H55" s="1">
        <f t="shared" si="7"/>
        <v>16.599999999999852</v>
      </c>
      <c r="I55" s="1">
        <f t="shared" si="5"/>
        <v>295.6999999999999</v>
      </c>
    </row>
    <row r="56" spans="1:9" ht="18.75" thickBot="1">
      <c r="A56" s="29" t="s">
        <v>34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2511.400000000003</v>
      </c>
      <c r="E56" s="1">
        <f>D56/D51*100</f>
        <v>28.421076456475507</v>
      </c>
      <c r="F56" s="1">
        <f t="shared" si="6"/>
        <v>79.84865827292388</v>
      </c>
      <c r="G56" s="1">
        <f t="shared" si="4"/>
        <v>55.889618337598804</v>
      </c>
      <c r="H56" s="1">
        <f t="shared" si="7"/>
        <v>633.7999999999979</v>
      </c>
      <c r="I56" s="1">
        <f>C56-D56</f>
        <v>1982.099999999998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</f>
        <v>2530.5999999999995</v>
      </c>
      <c r="E58" s="3">
        <f>D58/D145*100</f>
        <v>0.4398891464054194</v>
      </c>
      <c r="F58" s="3">
        <f>D58/B58*100</f>
        <v>65.41722676041772</v>
      </c>
      <c r="G58" s="3">
        <f t="shared" si="4"/>
        <v>44.97245423849297</v>
      </c>
      <c r="H58" s="3">
        <f>B58-D58</f>
        <v>1337.8000000000006</v>
      </c>
      <c r="I58" s="3">
        <f t="shared" si="5"/>
        <v>3096.4000000000005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38.441476329724175</v>
      </c>
      <c r="F59" s="1">
        <f t="shared" si="6"/>
        <v>97.60208688672618</v>
      </c>
      <c r="G59" s="1">
        <f t="shared" si="4"/>
        <v>62.068525489695645</v>
      </c>
      <c r="H59" s="1">
        <f t="shared" si="7"/>
        <v>23.900000000000205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</f>
        <v>235.3</v>
      </c>
      <c r="E60" s="1">
        <f>D60/D58*100</f>
        <v>9.298190152532998</v>
      </c>
      <c r="F60" s="1">
        <f>D60/B60*100</f>
        <v>78.45948649549851</v>
      </c>
      <c r="G60" s="1">
        <f t="shared" si="4"/>
        <v>78.45948649549851</v>
      </c>
      <c r="H60" s="1">
        <f t="shared" si="7"/>
        <v>64.59999999999997</v>
      </c>
      <c r="I60" s="1">
        <f t="shared" si="5"/>
        <v>64.59999999999997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9.55899786611871</v>
      </c>
      <c r="F61" s="1">
        <f t="shared" si="6"/>
        <v>83.041537933402</v>
      </c>
      <c r="G61" s="1">
        <f t="shared" si="4"/>
        <v>52.04388984509467</v>
      </c>
      <c r="H61" s="1">
        <f t="shared" si="7"/>
        <v>49.39999999999998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38.461234489844315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107.29999999999967</v>
      </c>
      <c r="E63" s="1">
        <f>D63/D58*100</f>
        <v>4.240101161779803</v>
      </c>
      <c r="F63" s="1">
        <f t="shared" si="6"/>
        <v>56.23689727463314</v>
      </c>
      <c r="G63" s="1">
        <f t="shared" si="4"/>
        <v>52.26497808085728</v>
      </c>
      <c r="H63" s="1">
        <f t="shared" si="7"/>
        <v>83.49999999999972</v>
      </c>
      <c r="I63" s="1">
        <f t="shared" si="5"/>
        <v>97.99999999999972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245.39999999999998</v>
      </c>
      <c r="E68" s="42">
        <f>D68/D145*100</f>
        <v>0.04265739213146681</v>
      </c>
      <c r="F68" s="111">
        <f>D68/B68*100</f>
        <v>77.4621212121212</v>
      </c>
      <c r="G68" s="3">
        <f t="shared" si="4"/>
        <v>60.50295857988165</v>
      </c>
      <c r="H68" s="3">
        <f>B68-D68</f>
        <v>71.40000000000003</v>
      </c>
      <c r="I68" s="3">
        <f t="shared" si="5"/>
        <v>160.20000000000005</v>
      </c>
    </row>
    <row r="69" spans="1:9" ht="18">
      <c r="A69" s="29" t="s">
        <v>8</v>
      </c>
      <c r="B69" s="49">
        <f>239.8+0.1</f>
        <v>239.9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96.90301548492258</v>
      </c>
      <c r="F69" s="1">
        <f t="shared" si="6"/>
        <v>99.12463526469362</v>
      </c>
      <c r="G69" s="1">
        <f t="shared" si="4"/>
        <v>96.94251936404402</v>
      </c>
      <c r="H69" s="1">
        <f t="shared" si="7"/>
        <v>2.1000000000000227</v>
      </c>
      <c r="I69" s="1">
        <f t="shared" si="5"/>
        <v>7.500000000000028</v>
      </c>
    </row>
    <row r="70" spans="1:9" ht="18.75" thickBot="1">
      <c r="A70" s="29" t="s">
        <v>9</v>
      </c>
      <c r="B70" s="49">
        <f>88-11-0.1</f>
        <v>76.9</v>
      </c>
      <c r="C70" s="50">
        <f>242.8-42.9-28.6-11</f>
        <v>160.3</v>
      </c>
      <c r="D70" s="51">
        <f>7.4+0.2</f>
        <v>7.6000000000000005</v>
      </c>
      <c r="E70" s="1">
        <f>D70/D69*100</f>
        <v>3.1959629941127</v>
      </c>
      <c r="F70" s="1">
        <f t="shared" si="6"/>
        <v>9.882964889466841</v>
      </c>
      <c r="G70" s="1">
        <f t="shared" si="4"/>
        <v>4.741110417966313</v>
      </c>
      <c r="H70" s="1">
        <f t="shared" si="7"/>
        <v>69.30000000000001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</f>
        <v>29092.199999999993</v>
      </c>
      <c r="E89" s="3">
        <f>D89/D145*100</f>
        <v>5.057039052025504</v>
      </c>
      <c r="F89" s="3">
        <f aca="true" t="shared" si="10" ref="F89:F95">D89/B89*100</f>
        <v>87.6381951933678</v>
      </c>
      <c r="G89" s="3">
        <f t="shared" si="8"/>
        <v>57.66141100220994</v>
      </c>
      <c r="H89" s="3">
        <f aca="true" t="shared" si="11" ref="H89:H95">B89-D89</f>
        <v>4103.6000000000095</v>
      </c>
      <c r="I89" s="3">
        <f t="shared" si="9"/>
        <v>21361.300000000007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</f>
        <v>24845.500000000004</v>
      </c>
      <c r="E90" s="1">
        <f>D90/D89*100</f>
        <v>85.40261650889245</v>
      </c>
      <c r="F90" s="1">
        <f t="shared" si="10"/>
        <v>91.46413293967797</v>
      </c>
      <c r="G90" s="1">
        <f t="shared" si="8"/>
        <v>60.1288951704243</v>
      </c>
      <c r="H90" s="1">
        <f t="shared" si="11"/>
        <v>2318.699999999997</v>
      </c>
      <c r="I90" s="1">
        <f t="shared" si="9"/>
        <v>16474.899999999998</v>
      </c>
    </row>
    <row r="91" spans="1:9" ht="18">
      <c r="A91" s="29" t="s">
        <v>32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</f>
        <v>1055.3999999999999</v>
      </c>
      <c r="E91" s="1">
        <f>D91/D89*100</f>
        <v>3.6277765174170398</v>
      </c>
      <c r="F91" s="1">
        <f t="shared" si="10"/>
        <v>72.9219926760174</v>
      </c>
      <c r="G91" s="1">
        <f t="shared" si="8"/>
        <v>40.98481612364568</v>
      </c>
      <c r="H91" s="1">
        <f t="shared" si="11"/>
        <v>391.9000000000001</v>
      </c>
      <c r="I91" s="1">
        <f t="shared" si="9"/>
        <v>1519.7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3191.29999999999</v>
      </c>
      <c r="E93" s="1">
        <f>D93/D89*100</f>
        <v>10.969606973690512</v>
      </c>
      <c r="F93" s="1">
        <f t="shared" si="10"/>
        <v>69.61368147808801</v>
      </c>
      <c r="G93" s="1">
        <f>D93/C93*100</f>
        <v>48.66270204330575</v>
      </c>
      <c r="H93" s="1">
        <f t="shared" si="11"/>
        <v>1393.0000000000118</v>
      </c>
      <c r="I93" s="1">
        <f>C93-D93</f>
        <v>3366.700000000008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</f>
        <v>34808.90000000001</v>
      </c>
      <c r="E94" s="121">
        <f>D94/D145*100</f>
        <v>6.0507616013244325</v>
      </c>
      <c r="F94" s="125">
        <f t="shared" si="10"/>
        <v>93.38503967849422</v>
      </c>
      <c r="G94" s="120">
        <f>D94/C94*100</f>
        <v>67.76338714732628</v>
      </c>
      <c r="H94" s="126">
        <f t="shared" si="11"/>
        <v>2465.69999999999</v>
      </c>
      <c r="I94" s="121">
        <f>C94-D94</f>
        <v>16559.399999999994</v>
      </c>
    </row>
    <row r="95" spans="1:9" ht="18.75" thickBot="1">
      <c r="A95" s="123" t="s">
        <v>107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</f>
        <v>2612.7000000000003</v>
      </c>
      <c r="E95" s="133">
        <f>D95/D94*100</f>
        <v>7.505839023927788</v>
      </c>
      <c r="F95" s="134">
        <f t="shared" si="10"/>
        <v>80.81348592638417</v>
      </c>
      <c r="G95" s="135">
        <f>D95/C95*100</f>
        <v>53.4436557776096</v>
      </c>
      <c r="H95" s="124">
        <f t="shared" si="11"/>
        <v>620.2999999999997</v>
      </c>
      <c r="I95" s="96">
        <f>C95-D95</f>
        <v>2275.9999999999995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</f>
        <v>3928.4999999999995</v>
      </c>
      <c r="E101" s="25">
        <f>D101/D145*100</f>
        <v>0.68288331291144</v>
      </c>
      <c r="F101" s="25">
        <f>D101/B101*100</f>
        <v>61.42696312974949</v>
      </c>
      <c r="G101" s="25">
        <f aca="true" t="shared" si="12" ref="G101:G143">D101/C101*100</f>
        <v>37.7689541792451</v>
      </c>
      <c r="H101" s="25">
        <f aca="true" t="shared" si="13" ref="H101:H106">B101-D101</f>
        <v>2466.900000000001</v>
      </c>
      <c r="I101" s="25">
        <f aca="true" t="shared" si="14" ref="I101:I143">C101-D101</f>
        <v>6472.9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</f>
        <v>3550.2000000000003</v>
      </c>
      <c r="E103" s="1">
        <f>D103/D101*100</f>
        <v>90.3703703703704</v>
      </c>
      <c r="F103" s="1">
        <f aca="true" t="shared" si="15" ref="F103:F143">D103/B103*100</f>
        <v>61.68896611642051</v>
      </c>
      <c r="G103" s="1">
        <f t="shared" si="12"/>
        <v>37.91045094877572</v>
      </c>
      <c r="H103" s="1">
        <f t="shared" si="13"/>
        <v>2204.7999999999997</v>
      </c>
      <c r="I103" s="1">
        <f t="shared" si="14"/>
        <v>5814.5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378.2999999999993</v>
      </c>
      <c r="E105" s="96">
        <f>D105/D101*100</f>
        <v>9.629629629629612</v>
      </c>
      <c r="F105" s="96">
        <f t="shared" si="15"/>
        <v>59.07245471580246</v>
      </c>
      <c r="G105" s="96">
        <f t="shared" si="12"/>
        <v>36.490788077553745</v>
      </c>
      <c r="H105" s="96">
        <f>B105-D105</f>
        <v>262.1000000000013</v>
      </c>
      <c r="I105" s="96">
        <f t="shared" si="14"/>
        <v>658.3999999999996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119072.79999999997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111539.6</v>
      </c>
      <c r="E106" s="94">
        <f>D106/D145*100</f>
        <v>19.388706012171788</v>
      </c>
      <c r="F106" s="94">
        <f>D106/B106*100</f>
        <v>93.67345019181545</v>
      </c>
      <c r="G106" s="94">
        <f t="shared" si="12"/>
        <v>64.445371460663</v>
      </c>
      <c r="H106" s="94">
        <f t="shared" si="13"/>
        <v>7533.199999999968</v>
      </c>
      <c r="I106" s="94">
        <f t="shared" si="14"/>
        <v>61536.59999999998</v>
      </c>
    </row>
    <row r="107" spans="1:9" ht="37.5">
      <c r="A107" s="34" t="s">
        <v>66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</f>
        <v>762.6</v>
      </c>
      <c r="E107" s="6">
        <f>D107/D106*100</f>
        <v>0.683703366338054</v>
      </c>
      <c r="F107" s="6">
        <f t="shared" si="15"/>
        <v>62.60569739758641</v>
      </c>
      <c r="G107" s="6">
        <f t="shared" si="12"/>
        <v>42.37137459717747</v>
      </c>
      <c r="H107" s="6">
        <f aca="true" t="shared" si="16" ref="H107:H143">B107-D107</f>
        <v>455.4999999999999</v>
      </c>
      <c r="I107" s="6">
        <f t="shared" si="14"/>
        <v>1037.1999999999998</v>
      </c>
    </row>
    <row r="108" spans="1:9" ht="18">
      <c r="A108" s="29" t="s">
        <v>32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618</v>
      </c>
      <c r="C109" s="68">
        <v>903.8</v>
      </c>
      <c r="D109" s="79">
        <f>20.7+31.6+0.1+27.7-0.1+31.4+0.1+10.6+34.1+43.9+13.6+28.6</f>
        <v>242.29999999999998</v>
      </c>
      <c r="E109" s="6">
        <f>D109/D106*100</f>
        <v>0.21723226549135907</v>
      </c>
      <c r="F109" s="6">
        <f>D109/B109*100</f>
        <v>39.20711974110032</v>
      </c>
      <c r="G109" s="6">
        <f t="shared" si="12"/>
        <v>26.809028546138524</v>
      </c>
      <c r="H109" s="6">
        <f t="shared" si="16"/>
        <v>375.70000000000005</v>
      </c>
      <c r="I109" s="6">
        <f t="shared" si="14"/>
        <v>661.5</v>
      </c>
    </row>
    <row r="110" spans="1:9" s="44" customFormat="1" ht="34.5" customHeight="1">
      <c r="A110" s="17" t="s">
        <v>74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0.02223425581587167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0.034337580554350204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46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96.4+0.6+6.3+86+10.4+21.5+5.3+0.1+11.6+102.1+10.6+3.5+5.6+100.7+13.3+0.9+3.6+96.9-0.1+15.7+1.7+1+96.8+0.1+4+1+0.2+1.2+96.6+0.3-0.1+8.6+0.3</f>
        <v>802.7000000000002</v>
      </c>
      <c r="E113" s="6">
        <f>D113/D106*100</f>
        <v>0.7196547235242013</v>
      </c>
      <c r="F113" s="6">
        <f t="shared" si="15"/>
        <v>77.93960578696961</v>
      </c>
      <c r="G113" s="6">
        <f t="shared" si="12"/>
        <v>52.37846655791192</v>
      </c>
      <c r="H113" s="6">
        <f t="shared" si="16"/>
        <v>227.19999999999993</v>
      </c>
      <c r="I113" s="6">
        <f t="shared" si="14"/>
        <v>729.7999999999998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0.032275532635942746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0.052985666077339344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0.13582619984292574</v>
      </c>
      <c r="F117" s="6">
        <f t="shared" si="15"/>
        <v>98.37662337662337</v>
      </c>
      <c r="G117" s="6">
        <f t="shared" si="12"/>
        <v>74.11937377690802</v>
      </c>
      <c r="H117" s="6">
        <f t="shared" si="16"/>
        <v>2.5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0.3570929069137777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0.6593174083464527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1.241083884109321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0.11646088026136009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0.0017930851464412639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77</v>
      </c>
      <c r="B127" s="80">
        <v>743.3</v>
      </c>
      <c r="C127" s="60">
        <f>101.4+27.9+634</f>
        <v>763.3</v>
      </c>
      <c r="D127" s="83">
        <f>3+3+4.9+21.9-0.1+12.2+1.6+6.9+7.8+0.7+8.4+2.4+5+2.4+0.1+5.6+2.4+0.1+5+2.4+578.6+30.5</f>
        <v>704.8000000000001</v>
      </c>
      <c r="E127" s="19">
        <f>D127/D106*100</f>
        <v>0.6318832056059014</v>
      </c>
      <c r="F127" s="6">
        <f t="shared" si="15"/>
        <v>94.820395533432</v>
      </c>
      <c r="G127" s="6">
        <f t="shared" si="12"/>
        <v>92.33590986505963</v>
      </c>
      <c r="H127" s="6">
        <f t="shared" si="16"/>
        <v>38.499999999999886</v>
      </c>
      <c r="I127" s="6">
        <f t="shared" si="14"/>
        <v>58.499999999999886</v>
      </c>
    </row>
    <row r="128" spans="1:9" s="2" customFormat="1" ht="18.75">
      <c r="A128" s="17" t="s">
        <v>71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0.2478940214955047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70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0.03155829857736625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72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0.17088101445585244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</f>
        <v>605.4</v>
      </c>
      <c r="E133" s="19">
        <f>D133/D106*100</f>
        <v>0.5427668738277706</v>
      </c>
      <c r="F133" s="6">
        <f t="shared" si="15"/>
        <v>92.44159413650938</v>
      </c>
      <c r="G133" s="6">
        <f t="shared" si="12"/>
        <v>61.41828142436847</v>
      </c>
      <c r="H133" s="6">
        <f t="shared" si="16"/>
        <v>49.5</v>
      </c>
      <c r="I133" s="6">
        <f t="shared" si="14"/>
        <v>380.29999999999995</v>
      </c>
    </row>
    <row r="134" spans="1:9" s="39" customFormat="1" ht="18">
      <c r="A134" s="40" t="s">
        <v>53</v>
      </c>
      <c r="B134" s="81">
        <v>570.3</v>
      </c>
      <c r="C134" s="51">
        <v>848.7</v>
      </c>
      <c r="D134" s="82">
        <f>21.9+39.7+0.1+6.1+19+41-0.1+21.3+43.3+8.5+32.3+32.1+41.5+4.2+33.1+25.6+47+0.1+25.6+53.3+26.2</f>
        <v>521.8000000000002</v>
      </c>
      <c r="E134" s="1">
        <f>D134/D133*100</f>
        <v>86.19094813346551</v>
      </c>
      <c r="F134" s="1">
        <f aca="true" t="shared" si="17" ref="F134:F142">D134/B134*100</f>
        <v>91.49570401543052</v>
      </c>
      <c r="G134" s="1">
        <f t="shared" si="12"/>
        <v>61.48226699658302</v>
      </c>
      <c r="H134" s="1">
        <f t="shared" si="16"/>
        <v>48.49999999999977</v>
      </c>
      <c r="I134" s="1">
        <f t="shared" si="14"/>
        <v>326.89999999999986</v>
      </c>
    </row>
    <row r="135" spans="1:9" s="39" customFormat="1" ht="18">
      <c r="A135" s="29" t="s">
        <v>32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3.6174430128840434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117</v>
      </c>
      <c r="B136" s="80">
        <v>200</v>
      </c>
      <c r="C136" s="60">
        <v>200</v>
      </c>
      <c r="D136" s="83">
        <v>200</v>
      </c>
      <c r="E136" s="19">
        <f>D136/D106*100</f>
        <v>0.1793085146441264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113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114</v>
      </c>
      <c r="B138" s="80">
        <f>2550+1900</f>
        <v>4450</v>
      </c>
      <c r="C138" s="60">
        <f>6500-2076-424+9200</f>
        <v>13200</v>
      </c>
      <c r="D138" s="83">
        <f>241.3+64.6+48.1+278.9+170.1+140.9+637.5</f>
        <v>1581.4</v>
      </c>
      <c r="E138" s="19">
        <f>D138/D106*100</f>
        <v>1.4177924252911074</v>
      </c>
      <c r="F138" s="112">
        <f t="shared" si="17"/>
        <v>35.53707865168539</v>
      </c>
      <c r="G138" s="6">
        <f t="shared" si="12"/>
        <v>11.980303030303032</v>
      </c>
      <c r="H138" s="6">
        <f t="shared" si="16"/>
        <v>2868.6</v>
      </c>
      <c r="I138" s="6">
        <f t="shared" si="14"/>
        <v>11618.6</v>
      </c>
    </row>
    <row r="139" spans="1:9" s="2" customFormat="1" ht="18.75">
      <c r="A139" s="23" t="s">
        <v>115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3.1081337928412873</v>
      </c>
      <c r="F139" s="112">
        <f t="shared" si="17"/>
        <v>91.84062731800363</v>
      </c>
      <c r="G139" s="6">
        <f t="shared" si="12"/>
        <v>67.66996545060609</v>
      </c>
      <c r="H139" s="6">
        <f t="shared" si="16"/>
        <v>307.99999999999955</v>
      </c>
      <c r="I139" s="6">
        <f t="shared" si="14"/>
        <v>1656.2999999999997</v>
      </c>
    </row>
    <row r="140" spans="1:9" s="2" customFormat="1" ht="18.75">
      <c r="A140" s="17" t="s">
        <v>118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5.63208044497201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0.4825192129073441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f>72594.9+6122.7-50</f>
        <v>78667.59999999999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70.5288525330914</v>
      </c>
      <c r="F142" s="6">
        <f t="shared" si="17"/>
        <v>100.00000000000003</v>
      </c>
      <c r="G142" s="6">
        <f t="shared" si="12"/>
        <v>72.36610436417625</v>
      </c>
      <c r="H142" s="6">
        <f t="shared" si="16"/>
        <v>0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116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12.752331907232941</v>
      </c>
      <c r="F143" s="6">
        <f t="shared" si="15"/>
        <v>95.83288416967603</v>
      </c>
      <c r="G143" s="6">
        <f t="shared" si="12"/>
        <v>63.88916338025636</v>
      </c>
      <c r="H143" s="6">
        <f t="shared" si="16"/>
        <v>618.5000000000036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126528.79999999997</v>
      </c>
      <c r="C144" s="84">
        <f>C43+C68+C71+C76+C78+C86+C101+C106+C99+C83+C97</f>
        <v>185191.99999999997</v>
      </c>
      <c r="D144" s="60">
        <f>D43+D68+D71+D76+D78+D86+D101+D106+D99+D83+D97</f>
        <v>116197.6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634336.8999999999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575281.2999999999</v>
      </c>
      <c r="E145" s="38">
        <v>100</v>
      </c>
      <c r="F145" s="3">
        <f>D145/B145*100</f>
        <v>90.69018371783196</v>
      </c>
      <c r="G145" s="3">
        <f aca="true" t="shared" si="18" ref="G145:G151">D145/C145*100</f>
        <v>59.48010034917907</v>
      </c>
      <c r="H145" s="3">
        <f aca="true" t="shared" si="19" ref="H145:H151">B145-D145</f>
        <v>59055.59999999998</v>
      </c>
      <c r="I145" s="3">
        <f aca="true" t="shared" si="20" ref="I145:I151">C145-D145</f>
        <v>391901.5000000001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328221.39999999997</v>
      </c>
      <c r="E146" s="6">
        <f>D146/D145*100</f>
        <v>57.05407076503269</v>
      </c>
      <c r="F146" s="6">
        <f aca="true" t="shared" si="21" ref="F146:F157">D146/B146*100</f>
        <v>92.35706481259236</v>
      </c>
      <c r="G146" s="6">
        <f t="shared" si="18"/>
        <v>58.81664398914991</v>
      </c>
      <c r="H146" s="6">
        <f t="shared" si="19"/>
        <v>27161.70000000007</v>
      </c>
      <c r="I146" s="18">
        <f t="shared" si="20"/>
        <v>229820.3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57202.900000000016</v>
      </c>
      <c r="E147" s="6">
        <f>D147/D145*100</f>
        <v>9.943465918325526</v>
      </c>
      <c r="F147" s="6">
        <f t="shared" si="21"/>
        <v>86.14803759598922</v>
      </c>
      <c r="G147" s="6">
        <f t="shared" si="18"/>
        <v>57.320694026223904</v>
      </c>
      <c r="H147" s="6">
        <f t="shared" si="19"/>
        <v>9197.799999999981</v>
      </c>
      <c r="I147" s="18">
        <f t="shared" si="20"/>
        <v>42591.599999999984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13159.699999999997</v>
      </c>
      <c r="E148" s="6">
        <f>D148/D145*100</f>
        <v>2.287524381550382</v>
      </c>
      <c r="F148" s="6">
        <f t="shared" si="21"/>
        <v>84.60163678326442</v>
      </c>
      <c r="G148" s="6">
        <f t="shared" si="18"/>
        <v>50.640135146055464</v>
      </c>
      <c r="H148" s="6">
        <f t="shared" si="19"/>
        <v>2395.2000000000025</v>
      </c>
      <c r="I148" s="18">
        <f t="shared" si="20"/>
        <v>12827.000000000004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5616.1</v>
      </c>
      <c r="E149" s="6">
        <f>D149/D145*100</f>
        <v>0.9762354521170776</v>
      </c>
      <c r="F149" s="6">
        <f t="shared" si="21"/>
        <v>62.178649719891055</v>
      </c>
      <c r="G149" s="6">
        <f t="shared" si="18"/>
        <v>39.20269723156821</v>
      </c>
      <c r="H149" s="6">
        <f t="shared" si="19"/>
        <v>3416.1000000000004</v>
      </c>
      <c r="I149" s="18">
        <f t="shared" si="20"/>
        <v>8709.700000000003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5631.999999999999</v>
      </c>
      <c r="E150" s="6">
        <f>D150/D145*100</f>
        <v>0.9789993173774291</v>
      </c>
      <c r="F150" s="6">
        <f t="shared" si="21"/>
        <v>68.90223760995362</v>
      </c>
      <c r="G150" s="6">
        <f t="shared" si="18"/>
        <v>42.91178397817838</v>
      </c>
      <c r="H150" s="6">
        <f t="shared" si="19"/>
        <v>2541.9000000000015</v>
      </c>
      <c r="I150" s="18">
        <f t="shared" si="20"/>
        <v>7492.600000000001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179792.09999999986</v>
      </c>
      <c r="C151" s="67">
        <f>C145-C146-C147-C148-C149-C150</f>
        <v>255909.5000000001</v>
      </c>
      <c r="D151" s="67">
        <f>D145-D146-D147-D148-D149-D150</f>
        <v>165449.19999999992</v>
      </c>
      <c r="E151" s="6">
        <f>D151/D145*100</f>
        <v>28.75970416559689</v>
      </c>
      <c r="F151" s="6">
        <f t="shared" si="21"/>
        <v>92.02250821921545</v>
      </c>
      <c r="G151" s="43">
        <f t="shared" si="18"/>
        <v>64.6514490474171</v>
      </c>
      <c r="H151" s="6">
        <f t="shared" si="19"/>
        <v>14342.899999999936</v>
      </c>
      <c r="I151" s="6">
        <f t="shared" si="20"/>
        <v>90460.30000000016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</f>
        <v>7208.999999999999</v>
      </c>
      <c r="E153" s="15"/>
      <c r="F153" s="6">
        <f t="shared" si="21"/>
        <v>43.288977493815</v>
      </c>
      <c r="G153" s="6">
        <f aca="true" t="shared" si="22" ref="G153:G162">D153/C153*100</f>
        <v>36.94573706976077</v>
      </c>
      <c r="H153" s="6">
        <f>B153-D153</f>
        <v>9444.2</v>
      </c>
      <c r="I153" s="6">
        <f aca="true" t="shared" si="23" ref="I153:I162">C153-D153</f>
        <v>12303.399999999998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16860.5-195+353.2</f>
        <v>17018.7</v>
      </c>
      <c r="D154" s="67">
        <f>132.1+649.5+498.6+2.9+146.5+119.3+11.1+935+701.6+2.9+12.3-0.1+18.6+43.3+39.7+94+282.1+33.2+9</f>
        <v>3731.6</v>
      </c>
      <c r="E154" s="6"/>
      <c r="F154" s="6">
        <f t="shared" si="21"/>
        <v>30.038316643590818</v>
      </c>
      <c r="G154" s="6">
        <f t="shared" si="22"/>
        <v>21.926469119262926</v>
      </c>
      <c r="H154" s="6">
        <f aca="true" t="shared" si="24" ref="H154:H161">B154-D154</f>
        <v>8691.199999999999</v>
      </c>
      <c r="I154" s="6">
        <f t="shared" si="23"/>
        <v>13287.1</v>
      </c>
      <c r="K154" s="46"/>
      <c r="L154" s="46"/>
    </row>
    <row r="155" spans="1:12" ht="18.75">
      <c r="A155" s="23" t="s">
        <v>60</v>
      </c>
      <c r="B155" s="88">
        <f>103951-280+40608.6+6317.7</f>
        <v>150597.30000000002</v>
      </c>
      <c r="C155" s="67">
        <f>212456.2</f>
        <v>212456.2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</f>
        <v>31977.10000000001</v>
      </c>
      <c r="E155" s="6"/>
      <c r="F155" s="6">
        <f t="shared" si="21"/>
        <v>21.2335148106905</v>
      </c>
      <c r="G155" s="6">
        <f t="shared" si="22"/>
        <v>15.05114936631645</v>
      </c>
      <c r="H155" s="6">
        <f t="shared" si="24"/>
        <v>118620.20000000001</v>
      </c>
      <c r="I155" s="6">
        <f t="shared" si="23"/>
        <v>180479.1</v>
      </c>
      <c r="K155" s="46"/>
      <c r="L155" s="46"/>
    </row>
    <row r="156" spans="1:12" ht="37.5">
      <c r="A156" s="23" t="s">
        <v>69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5.2+5.1+225.1+114.9+40.2+5.2+4.6+89.9+13.6+4.1+10.7+98.5+1634+39+1.7-40.2+1.3</f>
        <v>2252.9000000000005</v>
      </c>
      <c r="E157" s="19"/>
      <c r="F157" s="6">
        <f t="shared" si="21"/>
        <v>17.879591124091306</v>
      </c>
      <c r="G157" s="6">
        <f t="shared" si="22"/>
        <v>16.471697837308263</v>
      </c>
      <c r="H157" s="6">
        <f t="shared" si="24"/>
        <v>10347.5</v>
      </c>
      <c r="I157" s="6">
        <f t="shared" si="23"/>
        <v>11424.5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</f>
        <v>2769.2000000000003</v>
      </c>
      <c r="E161" s="24"/>
      <c r="F161" s="6">
        <f>D161/B161*100</f>
        <v>74.4648811444552</v>
      </c>
      <c r="G161" s="6">
        <f t="shared" si="22"/>
        <v>74.4648811444552</v>
      </c>
      <c r="H161" s="6">
        <f t="shared" si="24"/>
        <v>949.5999999999999</v>
      </c>
      <c r="I161" s="6">
        <f t="shared" si="23"/>
        <v>949.5999999999999</v>
      </c>
    </row>
    <row r="162" spans="1:9" ht="19.5" thickBot="1">
      <c r="A162" s="14" t="s">
        <v>20</v>
      </c>
      <c r="B162" s="90">
        <f>B145+B153+B157+B158+B154+B161+B160+B155+B159+B156</f>
        <v>831787.9</v>
      </c>
      <c r="C162" s="90">
        <f>C145+C153+C157+C158+C154+C161+C160+C155+C159+C156</f>
        <v>1235753.9000000001</v>
      </c>
      <c r="D162" s="90">
        <f>D145+D153+D157+D158+D154+D161+D160+D155+D159+D156</f>
        <v>624024.9999999999</v>
      </c>
      <c r="E162" s="25"/>
      <c r="F162" s="3">
        <f>D162/B162*100</f>
        <v>75.02213004060289</v>
      </c>
      <c r="G162" s="3">
        <f t="shared" si="22"/>
        <v>50.49751410859393</v>
      </c>
      <c r="H162" s="3">
        <f>B162-D162</f>
        <v>207762.90000000014</v>
      </c>
      <c r="I162" s="3">
        <f t="shared" si="23"/>
        <v>611728.9000000003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575281.2999999999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575281.2999999999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2015-08-03T09:10:01Z</cp:lastPrinted>
  <dcterms:created xsi:type="dcterms:W3CDTF">2000-06-20T04:48:00Z</dcterms:created>
  <dcterms:modified xsi:type="dcterms:W3CDTF">2015-08-25T12:13:57Z</dcterms:modified>
  <cp:category/>
  <cp:version/>
  <cp:contentType/>
  <cp:contentStatus/>
</cp:coreProperties>
</file>